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XANDRE\2024\"/>
    </mc:Choice>
  </mc:AlternateContent>
  <xr:revisionPtr revIDLastSave="0" documentId="8_{4DC4BD33-FD70-4BEB-B428-BCDD41730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PROPOSTA" sheetId="3" r:id="rId1"/>
  </sheets>
  <definedNames>
    <definedName name="_xlnm.Print_Area" localSheetId="0">'PLAN PROPOSTA'!$B$8:$M$37</definedName>
  </definedNames>
  <calcPr calcId="191029"/>
</workbook>
</file>

<file path=xl/calcChain.xml><?xml version="1.0" encoding="utf-8"?>
<calcChain xmlns="http://schemas.openxmlformats.org/spreadsheetml/2006/main">
  <c r="J24" i="3" l="1"/>
  <c r="K24" i="3"/>
  <c r="J25" i="3"/>
  <c r="K25" i="3"/>
  <c r="J29" i="3"/>
  <c r="K29" i="3"/>
  <c r="J30" i="3"/>
  <c r="K30" i="3"/>
  <c r="J31" i="3"/>
  <c r="K31" i="3"/>
  <c r="J32" i="3"/>
  <c r="K32" i="3"/>
  <c r="K28" i="3"/>
  <c r="J28" i="3"/>
  <c r="K23" i="3"/>
  <c r="J23" i="3"/>
  <c r="J19" i="3"/>
  <c r="K19" i="3"/>
  <c r="J20" i="3"/>
  <c r="K20" i="3"/>
  <c r="K18" i="3"/>
  <c r="J18" i="3"/>
  <c r="L18" i="3" s="1"/>
  <c r="J15" i="3"/>
  <c r="K15" i="3"/>
  <c r="J11" i="3"/>
  <c r="K11" i="3"/>
  <c r="K14" i="3"/>
  <c r="J14" i="3"/>
  <c r="K10" i="3"/>
  <c r="J10" i="3"/>
  <c r="K9" i="3"/>
  <c r="J9" i="3"/>
  <c r="L23" i="3" l="1"/>
  <c r="M23" i="3" s="1"/>
  <c r="J16" i="3"/>
  <c r="L32" i="3"/>
  <c r="M32" i="3" s="1"/>
  <c r="L31" i="3"/>
  <c r="M31" i="3" s="1"/>
  <c r="L30" i="3"/>
  <c r="M30" i="3" s="1"/>
  <c r="L28" i="3"/>
  <c r="M28" i="3" s="1"/>
  <c r="L25" i="3"/>
  <c r="M25" i="3" s="1"/>
  <c r="L20" i="3"/>
  <c r="M20" i="3" s="1"/>
  <c r="L19" i="3"/>
  <c r="M19" i="3" s="1"/>
  <c r="L15" i="3"/>
  <c r="M15" i="3" s="1"/>
  <c r="L11" i="3"/>
  <c r="M11" i="3" s="1"/>
  <c r="L29" i="3"/>
  <c r="M29" i="3" s="1"/>
  <c r="K33" i="3"/>
  <c r="L24" i="3"/>
  <c r="M24" i="3" s="1"/>
  <c r="K26" i="3"/>
  <c r="J33" i="3"/>
  <c r="J26" i="3"/>
  <c r="J21" i="3"/>
  <c r="K21" i="3"/>
  <c r="M18" i="3"/>
  <c r="K16" i="3"/>
  <c r="J12" i="3"/>
  <c r="K12" i="3"/>
  <c r="L9" i="3"/>
  <c r="L14" i="3"/>
  <c r="L10" i="3"/>
  <c r="M10" i="3" s="1"/>
  <c r="M26" i="3" l="1"/>
  <c r="M21" i="3"/>
  <c r="L21" i="3"/>
  <c r="M33" i="3"/>
  <c r="L33" i="3"/>
  <c r="L26" i="3"/>
  <c r="M36" i="3"/>
  <c r="M37" i="3"/>
  <c r="M9" i="3"/>
  <c r="M12" i="3" s="1"/>
  <c r="L12" i="3"/>
  <c r="M14" i="3"/>
  <c r="M16" i="3" s="1"/>
  <c r="L16" i="3"/>
  <c r="M35" i="3" l="1"/>
</calcChain>
</file>

<file path=xl/sharedStrings.xml><?xml version="1.0" encoding="utf-8"?>
<sst xmlns="http://schemas.openxmlformats.org/spreadsheetml/2006/main" count="97" uniqueCount="65">
  <si>
    <t>2.1</t>
  </si>
  <si>
    <t>2.2</t>
  </si>
  <si>
    <t>ITEM</t>
  </si>
  <si>
    <t>DESCRIÇÃO</t>
  </si>
  <si>
    <t>UNID</t>
  </si>
  <si>
    <t>MATERIAL</t>
  </si>
  <si>
    <t>MOBRA</t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</si>
  <si>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GERAL</t>
    </r>
    <r>
      <rPr>
        <sz val="11"/>
        <color rgb="FF000000"/>
        <rFont val="Arial"/>
        <family val="2"/>
      </rPr>
      <t xml:space="preserve">  =</t>
    </r>
  </si>
  <si>
    <t>GLOBAL</t>
  </si>
  <si>
    <t>3.1</t>
  </si>
  <si>
    <t>3.2</t>
  </si>
  <si>
    <t>4.1</t>
  </si>
  <si>
    <t>MATERIAL =</t>
  </si>
  <si>
    <t>MÃO-OBRA =</t>
  </si>
  <si>
    <t>ENCARGOS: HORA =&gt; 110,61%; MÊS =&gt; 68,86%</t>
  </si>
  <si>
    <t xml:space="preserve">CASA DE PASSAGEM - SERVIÇOS DIVERSOS    </t>
  </si>
  <si>
    <t>FORNECIMENTO E ESPALHAMENTO DE CAMADA DE PEDRISCO; E=3 CM; 170,00 M2</t>
  </si>
  <si>
    <t>FORNECIMENTO E ESPALHAMENTO DE CAMADA DE BRITA 01; E=10 CM; 170,00 M2</t>
  </si>
  <si>
    <t>PISO DE CIMENTO; 0,60 M2</t>
  </si>
  <si>
    <t>REPARO DA LAJE DE COBERTURA EM CONCRETO E REVESTIMENTO COM CERÂMICA</t>
  </si>
  <si>
    <t>RECOBRIMENTO DO SOLO DO PÁTIO DA FRENTE E LATERAIS</t>
  </si>
  <si>
    <t>CAIXAS DE AREIA</t>
  </si>
  <si>
    <t>1.1</t>
  </si>
  <si>
    <t>1.2</t>
  </si>
  <si>
    <t>1.3</t>
  </si>
  <si>
    <t>REMOÇÃO APARELHOS AR CONDICIONADO; 6 UNS</t>
  </si>
  <si>
    <t>3.3</t>
  </si>
  <si>
    <t>4.2</t>
  </si>
  <si>
    <t>REPARO DA CASA DO GÁS E ESPELHO BEIRAL FUNDOS</t>
  </si>
  <si>
    <t>4.3</t>
  </si>
  <si>
    <t>ESPELHO DE 20 CM ; 8,00 ML</t>
  </si>
  <si>
    <t xml:space="preserve">GUIAS DE 15 CM P/ 3 CAIXAS DE AREIA NA PARTE DE TRÁS DO LOTE: 44,00 ML  </t>
  </si>
  <si>
    <t>REPINTURA PAREDES EXTERNAS E BEIRAIS</t>
  </si>
  <si>
    <t>5.1</t>
  </si>
  <si>
    <t>PREPARO PAREDES EXTERNAS</t>
  </si>
  <si>
    <t>PINTURA ACRILICA 2 DEMAOS</t>
  </si>
  <si>
    <t>PINTURA SELADOR 1 DEMAO</t>
  </si>
  <si>
    <t>5.2</t>
  </si>
  <si>
    <t>5.3</t>
  </si>
  <si>
    <t>PINTURA ESMALTE SINTETICO</t>
  </si>
  <si>
    <t>5.4</t>
  </si>
  <si>
    <t>5.5</t>
  </si>
  <si>
    <t xml:space="preserve">TOTAIS DO ITEM  =   </t>
  </si>
  <si>
    <t>CÓDIGO</t>
  </si>
  <si>
    <t>REMOÇÃO DE 6 APAR. DE AR CONDIC.; FECHAR OS VÃOS</t>
  </si>
  <si>
    <t>vb</t>
  </si>
  <si>
    <t>m3</t>
  </si>
  <si>
    <t xml:space="preserve">REMOÇÃO DO SOLO CAMADA E= 6 CM, 170,00 M2 E TRANSPORTE P/ DESTINO FINAL </t>
  </si>
  <si>
    <t>m</t>
  </si>
  <si>
    <t>un</t>
  </si>
  <si>
    <t>m2</t>
  </si>
  <si>
    <t>cotação própria</t>
  </si>
  <si>
    <t>SINAPI</t>
  </si>
  <si>
    <t>FORNECIMENTO E COLOCAÇÃO DE AREIA GROSSA NAS 3 CAIXAS DE AREIA JUNTO AOS BRINQUEDOS: BALANÇOS = 13,50 M2 = 2,43 M3; ESCORREGA = 6,00 M2 = 1,10 M3; VAI-VEM = 7,20 M2 = 1,30 M3) ; 5,00 M3 AREIA GROSSA;</t>
  </si>
  <si>
    <t>87878 e 87777</t>
  </si>
  <si>
    <t>APLICAÇÃO DE CHAPISCO E REBOCO SOBRE VÃOS FECHADOS; 7,20 M2</t>
  </si>
  <si>
    <t>ALVENARIA TIJS FURADOS; 3,60 M2</t>
  </si>
  <si>
    <t>PREPARO PORTAS DE MADEIRA E BEIRAIS DE MADEIRA</t>
  </si>
  <si>
    <t>Prefeitura Municipal de Palmares do Sul</t>
  </si>
  <si>
    <t>QUANT</t>
  </si>
  <si>
    <t>PREÇO UNITARIO</t>
  </si>
  <si>
    <t>PREÇO TOTAL</t>
  </si>
  <si>
    <t>VALOR TOTAL C/ BDI 26,63%</t>
  </si>
  <si>
    <t>Composição BDI: Garantias:0,74% -  Risco: 0,86% - Desp. Finac:1,60% - Adm. Central:4,97% - Lucro:10,56% - Tributos:7,90%</t>
  </si>
  <si>
    <t>BDI=26,63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</si>
</sst>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20" x14ac:knownFonts="1"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13"/>
      <color rgb="FF000000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6DCE5"/>
      </patternFill>
    </fill>
    <fill>
      <patternFill patternType="solid">
        <fgColor theme="0"/>
        <bgColor rgb="FFD6DCE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left" vertical="top"/>
    </xf>
    <xf numFmtId="4" fontId="7" fillId="0" borderId="14" xfId="0" applyNumberFormat="1" applyFont="1" applyBorder="1" applyAlignment="1">
      <alignment horizontal="center" vertical="center" shrinkToFit="1"/>
    </xf>
    <xf numFmtId="4" fontId="5" fillId="0" borderId="17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shrinkToFi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shrinkToFit="1"/>
    </xf>
    <xf numFmtId="4" fontId="1" fillId="3" borderId="9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/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2" fontId="19" fillId="0" borderId="18" xfId="0" applyNumberFormat="1" applyFont="1" applyBorder="1" applyAlignment="1">
      <alignment horizontal="center" vertical="center" wrapText="1"/>
    </xf>
    <xf numFmtId="2" fontId="19" fillId="0" borderId="37" xfId="0" applyNumberFormat="1" applyFont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 wrapText="1"/>
    </xf>
    <xf numFmtId="164" fontId="19" fillId="0" borderId="37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152400</xdr:rowOff>
    </xdr:from>
    <xdr:to>
      <xdr:col>2</xdr:col>
      <xdr:colOff>495300</xdr:colOff>
      <xdr:row>6</xdr:row>
      <xdr:rowOff>19050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F68B182F-67F8-4ADA-B918-A6C53CAF743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89291"/>
        <a:stretch/>
      </xdr:blipFill>
      <xdr:spPr>
        <a:xfrm>
          <a:off x="600075" y="152400"/>
          <a:ext cx="9620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C0C2-E39B-4676-B6DC-86662503BB7B}">
  <sheetPr>
    <pageSetUpPr fitToPage="1"/>
  </sheetPr>
  <dimension ref="A1:M40"/>
  <sheetViews>
    <sheetView showZeros="0" tabSelected="1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F49" sqref="F49"/>
    </sheetView>
  </sheetViews>
  <sheetFormatPr defaultRowHeight="12.75" x14ac:dyDescent="0.2"/>
  <cols>
    <col min="1" max="1" width="9.33203125" style="16"/>
    <col min="2" max="3" width="9.33203125" style="17"/>
    <col min="4" max="4" width="8.83203125" style="16" customWidth="1"/>
    <col min="5" max="5" width="77.33203125" style="15" bestFit="1" customWidth="1"/>
    <col min="6" max="6" width="7.1640625" style="16" customWidth="1"/>
    <col min="7" max="7" width="9" style="16" customWidth="1"/>
    <col min="8" max="8" width="10.5" style="16" customWidth="1"/>
    <col min="9" max="9" width="11.33203125" style="16" customWidth="1"/>
    <col min="10" max="12" width="12.5" style="16" customWidth="1"/>
    <col min="13" max="13" width="15.5" style="16" customWidth="1"/>
    <col min="14" max="16384" width="9.33203125" style="16"/>
  </cols>
  <sheetData>
    <row r="1" spans="1:13" ht="24" thickBot="1" x14ac:dyDescent="0.25">
      <c r="A1" s="41"/>
      <c r="B1" s="42"/>
      <c r="C1" s="43"/>
      <c r="D1" s="43"/>
      <c r="E1" s="55" t="s">
        <v>58</v>
      </c>
      <c r="F1" s="56"/>
      <c r="G1" s="57"/>
      <c r="H1" s="43"/>
      <c r="I1" s="43"/>
      <c r="J1" s="43"/>
      <c r="K1" s="44"/>
      <c r="L1" s="45"/>
      <c r="M1" s="46"/>
    </row>
    <row r="2" spans="1:13" ht="15.75" thickBot="1" x14ac:dyDescent="0.25">
      <c r="A2" s="41"/>
      <c r="B2" s="58" t="s"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15" thickBot="1" x14ac:dyDescent="0.25">
      <c r="A3" s="41"/>
      <c r="B3" s="47"/>
      <c r="C3" s="48"/>
      <c r="D3" s="47"/>
      <c r="E3" s="48"/>
      <c r="F3" s="47"/>
      <c r="G3" s="49"/>
      <c r="H3" s="50"/>
      <c r="I3" s="51"/>
      <c r="J3" s="51"/>
      <c r="K3" s="51"/>
      <c r="L3" s="51"/>
      <c r="M3" s="50"/>
    </row>
    <row r="4" spans="1:13" ht="15.75" thickBot="1" x14ac:dyDescent="0.25">
      <c r="A4" s="41"/>
      <c r="B4" s="61" t="s">
        <v>14</v>
      </c>
      <c r="C4" s="62"/>
      <c r="D4" s="62"/>
      <c r="E4" s="62"/>
      <c r="F4" s="62"/>
      <c r="G4" s="62"/>
      <c r="H4" s="63"/>
      <c r="I4" s="63"/>
      <c r="J4" s="63"/>
      <c r="K4" s="63"/>
      <c r="L4" s="63"/>
      <c r="M4" s="64"/>
    </row>
    <row r="5" spans="1:13" ht="15" x14ac:dyDescent="0.2">
      <c r="A5" s="52"/>
      <c r="B5" s="65" t="s">
        <v>2</v>
      </c>
      <c r="C5" s="65" t="s">
        <v>52</v>
      </c>
      <c r="D5" s="67" t="s">
        <v>43</v>
      </c>
      <c r="E5" s="65" t="s">
        <v>3</v>
      </c>
      <c r="F5" s="65" t="s">
        <v>4</v>
      </c>
      <c r="G5" s="69" t="s">
        <v>59</v>
      </c>
      <c r="H5" s="71" t="s">
        <v>60</v>
      </c>
      <c r="I5" s="72"/>
      <c r="J5" s="73"/>
      <c r="K5" s="74" t="s">
        <v>61</v>
      </c>
      <c r="L5" s="75"/>
      <c r="M5" s="76" t="s">
        <v>62</v>
      </c>
    </row>
    <row r="6" spans="1:13" ht="15.75" thickBot="1" x14ac:dyDescent="0.25">
      <c r="A6" s="53"/>
      <c r="B6" s="66"/>
      <c r="C6" s="66"/>
      <c r="D6" s="68"/>
      <c r="E6" s="66"/>
      <c r="F6" s="66"/>
      <c r="G6" s="70"/>
      <c r="H6" s="24" t="s">
        <v>6</v>
      </c>
      <c r="I6" s="25" t="s">
        <v>5</v>
      </c>
      <c r="J6" s="4" t="s">
        <v>6</v>
      </c>
      <c r="K6" s="5" t="s">
        <v>5</v>
      </c>
      <c r="L6" s="3" t="s">
        <v>8</v>
      </c>
      <c r="M6" s="77"/>
    </row>
    <row r="7" spans="1:13" ht="13.5" thickBot="1" x14ac:dyDescent="0.25"/>
    <row r="8" spans="1:13" ht="18.75" customHeight="1" x14ac:dyDescent="0.2">
      <c r="B8" s="22"/>
      <c r="C8" s="23"/>
      <c r="D8" s="14">
        <v>1</v>
      </c>
      <c r="E8" s="10" t="s">
        <v>20</v>
      </c>
      <c r="F8" s="26"/>
      <c r="G8" s="26"/>
      <c r="H8" s="26"/>
      <c r="I8" s="26"/>
      <c r="J8" s="26"/>
      <c r="K8" s="26"/>
      <c r="L8" s="26"/>
      <c r="M8" s="27"/>
    </row>
    <row r="9" spans="1:13" ht="28.5" x14ac:dyDescent="0.2">
      <c r="B9" s="78" t="s">
        <v>51</v>
      </c>
      <c r="C9" s="79"/>
      <c r="D9" s="11" t="s">
        <v>22</v>
      </c>
      <c r="E9" s="8" t="s">
        <v>47</v>
      </c>
      <c r="F9" s="28" t="s">
        <v>46</v>
      </c>
      <c r="G9" s="6">
        <v>10</v>
      </c>
      <c r="H9" s="6">
        <v>45</v>
      </c>
      <c r="I9" s="6">
        <v>23</v>
      </c>
      <c r="J9" s="6">
        <f>ROUND((G9*H9),2)</f>
        <v>450</v>
      </c>
      <c r="K9" s="6">
        <f>ROUND((G9*I9),2)</f>
        <v>230</v>
      </c>
      <c r="L9" s="6">
        <f>J9+K9</f>
        <v>680</v>
      </c>
      <c r="M9" s="29">
        <f>ROUND((L9*1.2663),2)</f>
        <v>861.08</v>
      </c>
    </row>
    <row r="10" spans="1:13" ht="28.5" x14ac:dyDescent="0.2">
      <c r="B10" s="78" t="s">
        <v>51</v>
      </c>
      <c r="C10" s="79"/>
      <c r="D10" s="11" t="s">
        <v>23</v>
      </c>
      <c r="E10" s="8" t="s">
        <v>17</v>
      </c>
      <c r="F10" s="28" t="s">
        <v>46</v>
      </c>
      <c r="G10" s="6">
        <v>10</v>
      </c>
      <c r="H10" s="6">
        <v>78</v>
      </c>
      <c r="I10" s="6">
        <v>140</v>
      </c>
      <c r="J10" s="6">
        <f t="shared" ref="J10:J14" si="0">ROUND((G10*H10),2)</f>
        <v>780</v>
      </c>
      <c r="K10" s="6">
        <f t="shared" ref="K10:K14" si="1">ROUND((G10*I10),2)</f>
        <v>1400</v>
      </c>
      <c r="L10" s="6">
        <f t="shared" ref="L10:L14" si="2">J10+K10</f>
        <v>2180</v>
      </c>
      <c r="M10" s="29">
        <f t="shared" ref="M10:M14" si="3">ROUND((L10*1.2663),2)</f>
        <v>2760.53</v>
      </c>
    </row>
    <row r="11" spans="1:13" ht="29.25" thickBot="1" x14ac:dyDescent="0.25">
      <c r="B11" s="78" t="s">
        <v>51</v>
      </c>
      <c r="C11" s="79"/>
      <c r="D11" s="11" t="s">
        <v>24</v>
      </c>
      <c r="E11" s="8" t="s">
        <v>16</v>
      </c>
      <c r="F11" s="28" t="s">
        <v>46</v>
      </c>
      <c r="G11" s="6">
        <v>5</v>
      </c>
      <c r="H11" s="6">
        <v>26</v>
      </c>
      <c r="I11" s="6">
        <v>135</v>
      </c>
      <c r="J11" s="6">
        <f t="shared" ref="J11" si="4">ROUND((G11*H11),2)</f>
        <v>130</v>
      </c>
      <c r="K11" s="6">
        <f t="shared" ref="K11" si="5">ROUND((G11*I11),2)</f>
        <v>675</v>
      </c>
      <c r="L11" s="6">
        <f t="shared" ref="L11" si="6">J11+K11</f>
        <v>805</v>
      </c>
      <c r="M11" s="29">
        <f t="shared" ref="M11" si="7">ROUND((L11*1.2663),2)</f>
        <v>1019.37</v>
      </c>
    </row>
    <row r="12" spans="1:13" ht="15.75" thickBot="1" x14ac:dyDescent="0.25">
      <c r="B12" s="18"/>
      <c r="C12" s="19"/>
      <c r="D12" s="85" t="s">
        <v>42</v>
      </c>
      <c r="E12" s="86"/>
      <c r="F12" s="86"/>
      <c r="G12" s="86"/>
      <c r="H12" s="86"/>
      <c r="I12" s="87"/>
      <c r="J12" s="30">
        <f>SUM(J9:J11)</f>
        <v>1360</v>
      </c>
      <c r="K12" s="30">
        <f t="shared" ref="K12:M12" si="8">SUM(K9:K11)</f>
        <v>2305</v>
      </c>
      <c r="L12" s="31">
        <f t="shared" si="8"/>
        <v>3665</v>
      </c>
      <c r="M12" s="32">
        <f t="shared" si="8"/>
        <v>4640.9800000000005</v>
      </c>
    </row>
    <row r="13" spans="1:13" ht="15" x14ac:dyDescent="0.2">
      <c r="B13" s="18"/>
      <c r="C13" s="19"/>
      <c r="D13" s="9">
        <v>2</v>
      </c>
      <c r="E13" s="10" t="s">
        <v>21</v>
      </c>
      <c r="F13" s="33"/>
      <c r="G13" s="34"/>
      <c r="H13" s="34"/>
      <c r="I13" s="34"/>
      <c r="J13" s="34"/>
      <c r="K13" s="34"/>
      <c r="L13" s="34"/>
      <c r="M13" s="35"/>
    </row>
    <row r="14" spans="1:13" ht="28.5" x14ac:dyDescent="0.2">
      <c r="B14" s="18" t="s">
        <v>52</v>
      </c>
      <c r="C14" s="19">
        <v>3990</v>
      </c>
      <c r="D14" s="11" t="s">
        <v>0</v>
      </c>
      <c r="E14" s="8" t="s">
        <v>31</v>
      </c>
      <c r="F14" s="28" t="s">
        <v>48</v>
      </c>
      <c r="G14" s="6">
        <v>44</v>
      </c>
      <c r="H14" s="6">
        <v>9.1</v>
      </c>
      <c r="I14" s="6">
        <v>12.2</v>
      </c>
      <c r="J14" s="6">
        <f t="shared" si="0"/>
        <v>400.4</v>
      </c>
      <c r="K14" s="6">
        <f t="shared" si="1"/>
        <v>536.79999999999995</v>
      </c>
      <c r="L14" s="6">
        <f t="shared" si="2"/>
        <v>937.19999999999993</v>
      </c>
      <c r="M14" s="29">
        <f t="shared" si="3"/>
        <v>1186.78</v>
      </c>
    </row>
    <row r="15" spans="1:13" ht="57.75" thickBot="1" x14ac:dyDescent="0.25">
      <c r="B15" s="78" t="s">
        <v>51</v>
      </c>
      <c r="C15" s="79"/>
      <c r="D15" s="11" t="s">
        <v>1</v>
      </c>
      <c r="E15" s="8" t="s">
        <v>53</v>
      </c>
      <c r="F15" s="28" t="s">
        <v>46</v>
      </c>
      <c r="G15" s="6">
        <v>5</v>
      </c>
      <c r="H15" s="6">
        <v>98</v>
      </c>
      <c r="I15" s="6">
        <v>145</v>
      </c>
      <c r="J15" s="6">
        <f t="shared" ref="J15" si="9">ROUND((G15*H15),2)</f>
        <v>490</v>
      </c>
      <c r="K15" s="6">
        <f t="shared" ref="K15" si="10">ROUND((G15*I15),2)</f>
        <v>725</v>
      </c>
      <c r="L15" s="6">
        <f t="shared" ref="L15" si="11">J15+K15</f>
        <v>1215</v>
      </c>
      <c r="M15" s="29">
        <f t="shared" ref="M15" si="12">ROUND((L15*1.2663),2)</f>
        <v>1538.55</v>
      </c>
    </row>
    <row r="16" spans="1:13" ht="15.75" thickBot="1" x14ac:dyDescent="0.25">
      <c r="B16" s="18"/>
      <c r="C16" s="19"/>
      <c r="D16" s="85" t="s">
        <v>42</v>
      </c>
      <c r="E16" s="86"/>
      <c r="F16" s="86"/>
      <c r="G16" s="86"/>
      <c r="H16" s="86"/>
      <c r="I16" s="87"/>
      <c r="J16" s="30">
        <f>SUM(J14:J15)</f>
        <v>890.4</v>
      </c>
      <c r="K16" s="30">
        <f t="shared" ref="K16:M16" si="13">SUM(K14:K15)</f>
        <v>1261.8</v>
      </c>
      <c r="L16" s="31">
        <f t="shared" si="13"/>
        <v>2152.1999999999998</v>
      </c>
      <c r="M16" s="32">
        <f t="shared" si="13"/>
        <v>2725.33</v>
      </c>
    </row>
    <row r="17" spans="2:13" ht="15" x14ac:dyDescent="0.2">
      <c r="B17" s="18"/>
      <c r="C17" s="19"/>
      <c r="D17" s="9">
        <v>3</v>
      </c>
      <c r="E17" s="12" t="s">
        <v>44</v>
      </c>
      <c r="F17" s="33"/>
      <c r="G17" s="34"/>
      <c r="H17" s="34"/>
      <c r="I17" s="34"/>
      <c r="J17" s="34"/>
      <c r="K17" s="34"/>
      <c r="L17" s="34"/>
      <c r="M17" s="35"/>
    </row>
    <row r="18" spans="2:13" ht="14.25" x14ac:dyDescent="0.2">
      <c r="B18" s="78" t="s">
        <v>51</v>
      </c>
      <c r="C18" s="79"/>
      <c r="D18" s="11" t="s">
        <v>9</v>
      </c>
      <c r="E18" s="13" t="s">
        <v>25</v>
      </c>
      <c r="F18" s="28" t="s">
        <v>49</v>
      </c>
      <c r="G18" s="6">
        <v>6</v>
      </c>
      <c r="H18" s="6">
        <v>52</v>
      </c>
      <c r="I18" s="6"/>
      <c r="J18" s="6">
        <f t="shared" ref="J18" si="14">ROUND((G18*H18),2)</f>
        <v>312</v>
      </c>
      <c r="K18" s="6">
        <f t="shared" ref="K18" si="15">ROUND((G18*I18),2)</f>
        <v>0</v>
      </c>
      <c r="L18" s="6">
        <f t="shared" ref="L18" si="16">J18+K18</f>
        <v>312</v>
      </c>
      <c r="M18" s="29">
        <f t="shared" ref="M18" si="17">ROUND((L18*1.2663),2)</f>
        <v>395.09</v>
      </c>
    </row>
    <row r="19" spans="2:13" ht="14.25" x14ac:dyDescent="0.2">
      <c r="B19" s="18" t="s">
        <v>52</v>
      </c>
      <c r="C19" s="19">
        <v>103334</v>
      </c>
      <c r="D19" s="11" t="s">
        <v>10</v>
      </c>
      <c r="E19" s="13" t="s">
        <v>56</v>
      </c>
      <c r="F19" s="28" t="s">
        <v>50</v>
      </c>
      <c r="G19" s="6">
        <v>3.7</v>
      </c>
      <c r="H19" s="6">
        <v>60.97</v>
      </c>
      <c r="I19" s="6">
        <v>59.85</v>
      </c>
      <c r="J19" s="6">
        <f t="shared" ref="J19:J20" si="18">ROUND((G19*H19),2)</f>
        <v>225.59</v>
      </c>
      <c r="K19" s="6">
        <f t="shared" ref="K19:K20" si="19">ROUND((G19*I19),2)</f>
        <v>221.45</v>
      </c>
      <c r="L19" s="6">
        <f t="shared" ref="L19:L20" si="20">J19+K19</f>
        <v>447.03999999999996</v>
      </c>
      <c r="M19" s="29">
        <f t="shared" ref="M19:M20" si="21">ROUND((L19*1.2663),2)</f>
        <v>566.09</v>
      </c>
    </row>
    <row r="20" spans="2:13" ht="29.25" thickBot="1" x14ac:dyDescent="0.25">
      <c r="B20" s="18" t="s">
        <v>52</v>
      </c>
      <c r="C20" s="40" t="s">
        <v>54</v>
      </c>
      <c r="D20" s="11" t="s">
        <v>26</v>
      </c>
      <c r="E20" s="8" t="s">
        <v>55</v>
      </c>
      <c r="F20" s="28" t="s">
        <v>50</v>
      </c>
      <c r="G20" s="6">
        <v>7.4</v>
      </c>
      <c r="H20" s="6">
        <v>35.549999999999997</v>
      </c>
      <c r="I20" s="6">
        <v>28.44</v>
      </c>
      <c r="J20" s="6">
        <f t="shared" si="18"/>
        <v>263.07</v>
      </c>
      <c r="K20" s="6">
        <f t="shared" si="19"/>
        <v>210.46</v>
      </c>
      <c r="L20" s="6">
        <f t="shared" si="20"/>
        <v>473.53</v>
      </c>
      <c r="M20" s="29">
        <f t="shared" si="21"/>
        <v>599.63</v>
      </c>
    </row>
    <row r="21" spans="2:13" ht="15.75" thickBot="1" x14ac:dyDescent="0.25">
      <c r="B21" s="18"/>
      <c r="C21" s="19"/>
      <c r="D21" s="85" t="s">
        <v>42</v>
      </c>
      <c r="E21" s="86"/>
      <c r="F21" s="86"/>
      <c r="G21" s="86"/>
      <c r="H21" s="86"/>
      <c r="I21" s="87"/>
      <c r="J21" s="30">
        <f>SUM(J18:J20)</f>
        <v>800.66000000000008</v>
      </c>
      <c r="K21" s="30">
        <f t="shared" ref="K21:M21" si="22">SUM(K18:K20)</f>
        <v>431.90999999999997</v>
      </c>
      <c r="L21" s="31">
        <f t="shared" si="22"/>
        <v>1232.57</v>
      </c>
      <c r="M21" s="32">
        <f t="shared" si="22"/>
        <v>1560.81</v>
      </c>
    </row>
    <row r="22" spans="2:13" ht="15" x14ac:dyDescent="0.2">
      <c r="B22" s="18"/>
      <c r="C22" s="19"/>
      <c r="D22" s="9">
        <v>4</v>
      </c>
      <c r="E22" s="10" t="s">
        <v>28</v>
      </c>
      <c r="F22" s="33"/>
      <c r="G22" s="34"/>
      <c r="H22" s="34"/>
      <c r="I22" s="34"/>
      <c r="J22" s="34"/>
      <c r="K22" s="34"/>
      <c r="L22" s="34"/>
      <c r="M22" s="35"/>
    </row>
    <row r="23" spans="2:13" ht="28.5" x14ac:dyDescent="0.2">
      <c r="B23" s="78" t="s">
        <v>51</v>
      </c>
      <c r="C23" s="79"/>
      <c r="D23" s="11" t="s">
        <v>11</v>
      </c>
      <c r="E23" s="8" t="s">
        <v>19</v>
      </c>
      <c r="F23" s="28" t="s">
        <v>45</v>
      </c>
      <c r="G23" s="6">
        <v>1</v>
      </c>
      <c r="H23" s="6">
        <v>198</v>
      </c>
      <c r="I23" s="6">
        <v>39</v>
      </c>
      <c r="J23" s="6">
        <f t="shared" ref="J23" si="23">ROUND((G23*H23),2)</f>
        <v>198</v>
      </c>
      <c r="K23" s="6">
        <f t="shared" ref="K23" si="24">ROUND((G23*I23),2)</f>
        <v>39</v>
      </c>
      <c r="L23" s="6">
        <f t="shared" ref="L23" si="25">J23+K23</f>
        <v>237</v>
      </c>
      <c r="M23" s="29">
        <f t="shared" ref="M23" si="26">ROUND((L23*1.2663),2)</f>
        <v>300.11</v>
      </c>
    </row>
    <row r="24" spans="2:13" ht="14.25" x14ac:dyDescent="0.2">
      <c r="B24" s="78" t="s">
        <v>51</v>
      </c>
      <c r="C24" s="79"/>
      <c r="D24" s="11" t="s">
        <v>27</v>
      </c>
      <c r="E24" s="8" t="s">
        <v>18</v>
      </c>
      <c r="F24" s="28" t="s">
        <v>45</v>
      </c>
      <c r="G24" s="6">
        <v>1</v>
      </c>
      <c r="H24" s="6">
        <v>72</v>
      </c>
      <c r="I24" s="6">
        <v>78</v>
      </c>
      <c r="J24" s="6">
        <f t="shared" ref="J24:J25" si="27">ROUND((G24*H24),2)</f>
        <v>72</v>
      </c>
      <c r="K24" s="6">
        <f t="shared" ref="K24:K25" si="28">ROUND((G24*I24),2)</f>
        <v>78</v>
      </c>
      <c r="L24" s="6">
        <f t="shared" ref="L24:L25" si="29">J24+K24</f>
        <v>150</v>
      </c>
      <c r="M24" s="29">
        <f t="shared" ref="M24:M25" si="30">ROUND((L24*1.2663),2)</f>
        <v>189.95</v>
      </c>
    </row>
    <row r="25" spans="2:13" ht="15" thickBot="1" x14ac:dyDescent="0.25">
      <c r="B25" s="18" t="s">
        <v>52</v>
      </c>
      <c r="C25" s="19">
        <v>3990</v>
      </c>
      <c r="D25" s="11" t="s">
        <v>29</v>
      </c>
      <c r="E25" s="8" t="s">
        <v>30</v>
      </c>
      <c r="F25" s="28" t="s">
        <v>48</v>
      </c>
      <c r="G25" s="6">
        <v>8</v>
      </c>
      <c r="H25" s="6">
        <v>26</v>
      </c>
      <c r="I25" s="6">
        <v>13.66</v>
      </c>
      <c r="J25" s="6">
        <f t="shared" si="27"/>
        <v>208</v>
      </c>
      <c r="K25" s="6">
        <f t="shared" si="28"/>
        <v>109.28</v>
      </c>
      <c r="L25" s="6">
        <f t="shared" si="29"/>
        <v>317.27999999999997</v>
      </c>
      <c r="M25" s="29">
        <f t="shared" si="30"/>
        <v>401.77</v>
      </c>
    </row>
    <row r="26" spans="2:13" ht="15.75" thickBot="1" x14ac:dyDescent="0.25">
      <c r="B26" s="18"/>
      <c r="C26" s="19"/>
      <c r="D26" s="85" t="s">
        <v>42</v>
      </c>
      <c r="E26" s="86"/>
      <c r="F26" s="86"/>
      <c r="G26" s="86"/>
      <c r="H26" s="86"/>
      <c r="I26" s="87"/>
      <c r="J26" s="30">
        <f>SUM(J23:J25)</f>
        <v>478</v>
      </c>
      <c r="K26" s="30">
        <f t="shared" ref="K26:L26" si="31">SUM(K23:K25)</f>
        <v>226.28</v>
      </c>
      <c r="L26" s="31">
        <f t="shared" si="31"/>
        <v>704.28</v>
      </c>
      <c r="M26" s="32">
        <f>SUM(M23:M25)</f>
        <v>891.82999999999993</v>
      </c>
    </row>
    <row r="27" spans="2:13" ht="15" x14ac:dyDescent="0.2">
      <c r="B27" s="18"/>
      <c r="C27" s="19"/>
      <c r="D27" s="9">
        <v>5</v>
      </c>
      <c r="E27" s="10" t="s">
        <v>32</v>
      </c>
      <c r="F27" s="33"/>
      <c r="G27" s="34"/>
      <c r="H27" s="34"/>
      <c r="I27" s="34"/>
      <c r="J27" s="34"/>
      <c r="K27" s="34"/>
      <c r="L27" s="34"/>
      <c r="M27" s="35"/>
    </row>
    <row r="28" spans="2:13" ht="14.25" x14ac:dyDescent="0.2">
      <c r="B28" s="78" t="s">
        <v>51</v>
      </c>
      <c r="C28" s="79"/>
      <c r="D28" s="11" t="s">
        <v>33</v>
      </c>
      <c r="E28" s="8" t="s">
        <v>34</v>
      </c>
      <c r="F28" s="28" t="s">
        <v>50</v>
      </c>
      <c r="G28" s="6">
        <v>208</v>
      </c>
      <c r="H28" s="6">
        <v>6.2</v>
      </c>
      <c r="I28" s="6">
        <v>0.35</v>
      </c>
      <c r="J28" s="6">
        <f t="shared" ref="J28" si="32">ROUND((G28*H28),2)</f>
        <v>1289.5999999999999</v>
      </c>
      <c r="K28" s="6">
        <f t="shared" ref="K28" si="33">ROUND((G28*I28),2)</f>
        <v>72.8</v>
      </c>
      <c r="L28" s="6">
        <f t="shared" ref="L28" si="34">J28+K28</f>
        <v>1362.3999999999999</v>
      </c>
      <c r="M28" s="29">
        <f t="shared" ref="M28" si="35">ROUND((L28*1.2663),2)</f>
        <v>1725.21</v>
      </c>
    </row>
    <row r="29" spans="2:13" ht="14.25" x14ac:dyDescent="0.2">
      <c r="B29" s="78" t="s">
        <v>51</v>
      </c>
      <c r="C29" s="79"/>
      <c r="D29" s="11" t="s">
        <v>37</v>
      </c>
      <c r="E29" s="8" t="s">
        <v>57</v>
      </c>
      <c r="F29" s="28" t="s">
        <v>50</v>
      </c>
      <c r="G29" s="6">
        <v>72</v>
      </c>
      <c r="H29" s="6">
        <v>7.8</v>
      </c>
      <c r="I29" s="6">
        <v>1.1000000000000001</v>
      </c>
      <c r="J29" s="6">
        <f t="shared" ref="J29:J32" si="36">ROUND((G29*H29),2)</f>
        <v>561.6</v>
      </c>
      <c r="K29" s="6">
        <f t="shared" ref="K29:K32" si="37">ROUND((G29*I29),2)</f>
        <v>79.2</v>
      </c>
      <c r="L29" s="6">
        <f t="shared" ref="L29:L32" si="38">J29+K29</f>
        <v>640.80000000000007</v>
      </c>
      <c r="M29" s="29">
        <f t="shared" ref="M29:M32" si="39">ROUND((L29*1.2663),2)</f>
        <v>811.45</v>
      </c>
    </row>
    <row r="30" spans="2:13" ht="14.25" x14ac:dyDescent="0.2">
      <c r="B30" s="18" t="s">
        <v>52</v>
      </c>
      <c r="C30" s="19">
        <v>88415</v>
      </c>
      <c r="D30" s="11" t="s">
        <v>38</v>
      </c>
      <c r="E30" s="8" t="s">
        <v>36</v>
      </c>
      <c r="F30" s="28" t="s">
        <v>50</v>
      </c>
      <c r="G30" s="6">
        <v>7.4</v>
      </c>
      <c r="H30" s="6">
        <v>1.41</v>
      </c>
      <c r="I30" s="6">
        <v>2.75</v>
      </c>
      <c r="J30" s="6">
        <f t="shared" si="36"/>
        <v>10.43</v>
      </c>
      <c r="K30" s="6">
        <f t="shared" si="37"/>
        <v>20.350000000000001</v>
      </c>
      <c r="L30" s="6">
        <f t="shared" si="38"/>
        <v>30.78</v>
      </c>
      <c r="M30" s="29">
        <f t="shared" si="39"/>
        <v>38.979999999999997</v>
      </c>
    </row>
    <row r="31" spans="2:13" ht="14.25" x14ac:dyDescent="0.2">
      <c r="B31" s="18" t="s">
        <v>52</v>
      </c>
      <c r="C31" s="19">
        <v>95626</v>
      </c>
      <c r="D31" s="11" t="s">
        <v>40</v>
      </c>
      <c r="E31" s="8" t="s">
        <v>35</v>
      </c>
      <c r="F31" s="28" t="s">
        <v>50</v>
      </c>
      <c r="G31" s="6">
        <v>208</v>
      </c>
      <c r="H31" s="6">
        <v>7.1</v>
      </c>
      <c r="I31" s="6">
        <v>9.32</v>
      </c>
      <c r="J31" s="6">
        <f t="shared" si="36"/>
        <v>1476.8</v>
      </c>
      <c r="K31" s="6">
        <f t="shared" si="37"/>
        <v>1938.56</v>
      </c>
      <c r="L31" s="6">
        <f t="shared" si="38"/>
        <v>3415.3599999999997</v>
      </c>
      <c r="M31" s="29">
        <f t="shared" si="39"/>
        <v>4324.87</v>
      </c>
    </row>
    <row r="32" spans="2:13" ht="15" thickBot="1" x14ac:dyDescent="0.25">
      <c r="B32" s="18" t="s">
        <v>52</v>
      </c>
      <c r="C32" s="19">
        <v>100742</v>
      </c>
      <c r="D32" s="11" t="s">
        <v>41</v>
      </c>
      <c r="E32" s="8" t="s">
        <v>39</v>
      </c>
      <c r="F32" s="28" t="s">
        <v>50</v>
      </c>
      <c r="G32" s="6">
        <v>72</v>
      </c>
      <c r="H32" s="6">
        <v>14.88</v>
      </c>
      <c r="I32" s="6">
        <v>10.46</v>
      </c>
      <c r="J32" s="6">
        <f t="shared" si="36"/>
        <v>1071.3599999999999</v>
      </c>
      <c r="K32" s="6">
        <f t="shared" si="37"/>
        <v>753.12</v>
      </c>
      <c r="L32" s="6">
        <f t="shared" si="38"/>
        <v>1824.48</v>
      </c>
      <c r="M32" s="29">
        <f t="shared" si="39"/>
        <v>2310.34</v>
      </c>
    </row>
    <row r="33" spans="2:13" ht="15.75" thickBot="1" x14ac:dyDescent="0.25">
      <c r="B33" s="20"/>
      <c r="C33" s="21"/>
      <c r="D33" s="85" t="s">
        <v>42</v>
      </c>
      <c r="E33" s="86"/>
      <c r="F33" s="86"/>
      <c r="G33" s="86"/>
      <c r="H33" s="86"/>
      <c r="I33" s="87"/>
      <c r="J33" s="30">
        <f>SUM(J28:J32)</f>
        <v>4409.79</v>
      </c>
      <c r="K33" s="30">
        <f t="shared" ref="K33:M33" si="40">SUM(K28:K32)</f>
        <v>2864.0299999999997</v>
      </c>
      <c r="L33" s="31">
        <f t="shared" si="40"/>
        <v>7273.82</v>
      </c>
      <c r="M33" s="32">
        <f t="shared" si="40"/>
        <v>9210.85</v>
      </c>
    </row>
    <row r="34" spans="2:13" ht="7.5" customHeight="1" thickBot="1" x14ac:dyDescent="0.25">
      <c r="D34" s="36"/>
      <c r="E34" s="7"/>
      <c r="F34" s="37"/>
      <c r="G34" s="37"/>
      <c r="H34" s="37"/>
      <c r="I34" s="37"/>
      <c r="J34" s="37"/>
      <c r="K34" s="38"/>
      <c r="L34" s="38"/>
      <c r="M34" s="38"/>
    </row>
    <row r="35" spans="2:13" ht="17.25" thickBot="1" x14ac:dyDescent="0.25">
      <c r="D35" s="82"/>
      <c r="E35" s="82"/>
      <c r="F35" s="82"/>
      <c r="G35" s="82"/>
      <c r="H35" s="82"/>
      <c r="I35" s="82"/>
      <c r="J35" s="39"/>
      <c r="K35" s="83" t="s">
        <v>7</v>
      </c>
      <c r="L35" s="84"/>
      <c r="M35" s="1">
        <f>M12+M16+M21+M26+M33</f>
        <v>19029.800000000003</v>
      </c>
    </row>
    <row r="36" spans="2:13" ht="16.5" thickBot="1" x14ac:dyDescent="0.25">
      <c r="K36" s="80" t="s">
        <v>12</v>
      </c>
      <c r="L36" s="81"/>
      <c r="M36" s="2">
        <f>ROUND(((K12+K16+K21+K26+K33)*1.2663),2)</f>
        <v>8976.83</v>
      </c>
    </row>
    <row r="37" spans="2:13" ht="16.5" thickBot="1" x14ac:dyDescent="0.25">
      <c r="K37" s="80" t="s">
        <v>13</v>
      </c>
      <c r="L37" s="81"/>
      <c r="M37" s="2">
        <f>ROUND(((J12+J16+J21+J26+J33)*1.2663),2)</f>
        <v>10052.969999999999</v>
      </c>
    </row>
    <row r="39" spans="2:13" ht="14.25" x14ac:dyDescent="0.2">
      <c r="C39" s="47"/>
      <c r="D39" s="54" t="s">
        <v>63</v>
      </c>
      <c r="E39" s="54"/>
      <c r="F39" s="54"/>
      <c r="G39" s="54"/>
      <c r="H39" s="54"/>
      <c r="I39" s="54"/>
      <c r="J39" s="54"/>
    </row>
    <row r="40" spans="2:13" ht="14.25" x14ac:dyDescent="0.2">
      <c r="C40" s="41"/>
      <c r="D40" s="54" t="s">
        <v>64</v>
      </c>
      <c r="E40" s="54"/>
      <c r="F40" s="54"/>
      <c r="G40" s="54"/>
      <c r="H40" s="54"/>
      <c r="I40" s="54"/>
      <c r="J40" s="54"/>
    </row>
  </sheetData>
  <mergeCells count="30">
    <mergeCell ref="B9:C9"/>
    <mergeCell ref="B10:C10"/>
    <mergeCell ref="B11:C11"/>
    <mergeCell ref="K36:L36"/>
    <mergeCell ref="K37:L37"/>
    <mergeCell ref="D35:I35"/>
    <mergeCell ref="K35:L35"/>
    <mergeCell ref="D12:I12"/>
    <mergeCell ref="D16:I16"/>
    <mergeCell ref="D21:I21"/>
    <mergeCell ref="D26:I26"/>
    <mergeCell ref="D33:I33"/>
    <mergeCell ref="B29:C29"/>
    <mergeCell ref="B15:C15"/>
    <mergeCell ref="B18:C18"/>
    <mergeCell ref="B23:C23"/>
    <mergeCell ref="B24:C24"/>
    <mergeCell ref="B28:C28"/>
    <mergeCell ref="E1:G1"/>
    <mergeCell ref="B2:M2"/>
    <mergeCell ref="B4:M4"/>
    <mergeCell ref="B5:B6"/>
    <mergeCell ref="C5:C6"/>
    <mergeCell ref="D5:D6"/>
    <mergeCell ref="E5:E6"/>
    <mergeCell ref="F5:F6"/>
    <mergeCell ref="G5:G6"/>
    <mergeCell ref="H5:J5"/>
    <mergeCell ref="K5:L5"/>
    <mergeCell ref="M5:M6"/>
  </mergeCells>
  <phoneticPr fontId="8" type="noConversion"/>
  <printOptions horizontalCentered="1"/>
  <pageMargins left="0.70866141732283472" right="0.39370078740157483" top="0.47244094488188981" bottom="0.15748031496062992" header="0.31496062992125984" footer="0.31496062992125984"/>
  <pageSetup paperSize="9" scale="77" orientation="landscape" horizontalDpi="0" verticalDpi="0" r:id="rId1"/>
  <headerFooter scaleWithDoc="0" alignWithMargins="0">
    <oddFooter>&amp;L&amp;"Arial,Normal"&amp;9            Palmares do Sul, 17 de outubro de 2024
&amp;C&amp;"Arial,Normal"&amp;9GRANDO E MOCELLIN CONSTRUTORA LTDA
CNPJ 88.421.607/0001-96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 PROPOSTA</vt:lpstr>
      <vt:lpstr>'PLAN PROPOSTA'!Area_de_impressao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PINTANDO O SETE INCENDIO pintura</dc:title>
  <dc:creator>User</dc:creator>
  <cp:lastModifiedBy>alexandre braz</cp:lastModifiedBy>
  <cp:lastPrinted>2024-10-18T19:47:00Z</cp:lastPrinted>
  <dcterms:created xsi:type="dcterms:W3CDTF">2024-07-01T12:23:17Z</dcterms:created>
  <dcterms:modified xsi:type="dcterms:W3CDTF">2024-10-23T16:52:11Z</dcterms:modified>
</cp:coreProperties>
</file>